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AMPWEB\"/>
    </mc:Choice>
  </mc:AlternateContent>
  <bookViews>
    <workbookView xWindow="0" yWindow="0" windowWidth="21720" windowHeight="12225"/>
  </bookViews>
  <sheets>
    <sheet name="Model" sheetId="1" r:id="rId1"/>
    <sheet name="Charts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4" l="1"/>
  <c r="K19" i="1"/>
  <c r="J19" i="1"/>
  <c r="I19" i="1"/>
  <c r="G28" i="1"/>
  <c r="G16" i="1"/>
  <c r="D25" i="4"/>
  <c r="D21" i="4"/>
  <c r="D17" i="4"/>
  <c r="D13" i="4"/>
  <c r="D9" i="4"/>
  <c r="D5" i="4"/>
  <c r="C18" i="4"/>
  <c r="C6" i="4"/>
  <c r="C13" i="4"/>
  <c r="K17" i="1"/>
  <c r="J17" i="1"/>
  <c r="I17" i="1"/>
  <c r="G27" i="1"/>
  <c r="G15" i="1"/>
  <c r="D24" i="4"/>
  <c r="D20" i="4"/>
  <c r="D16" i="4"/>
  <c r="D12" i="4"/>
  <c r="D8" i="4"/>
  <c r="C25" i="4"/>
  <c r="C21" i="4"/>
  <c r="C5" i="4"/>
  <c r="K16" i="1"/>
  <c r="J16" i="1"/>
  <c r="I16" i="1"/>
  <c r="G26" i="1"/>
  <c r="E32" i="1"/>
  <c r="D23" i="4"/>
  <c r="D19" i="4"/>
  <c r="D15" i="4"/>
  <c r="D11" i="4"/>
  <c r="D7" i="4"/>
  <c r="C24" i="4"/>
  <c r="C20" i="4"/>
  <c r="C16" i="4"/>
  <c r="C12" i="4"/>
  <c r="C8" i="4"/>
  <c r="C9" i="4"/>
  <c r="K15" i="1"/>
  <c r="J15" i="1"/>
  <c r="I15" i="1"/>
  <c r="G17" i="1"/>
  <c r="E31" i="1"/>
  <c r="D22" i="4"/>
  <c r="D18" i="4"/>
  <c r="D14" i="4"/>
  <c r="D10" i="4"/>
  <c r="D6" i="4"/>
  <c r="C23" i="4"/>
  <c r="C19" i="4"/>
  <c r="C15" i="4"/>
  <c r="C11" i="4"/>
  <c r="C7" i="4"/>
  <c r="C22" i="4"/>
  <c r="C14" i="4"/>
  <c r="C10" i="4"/>
  <c r="C17" i="4"/>
  <c r="B7" i="4" l="1"/>
  <c r="E19" i="1"/>
  <c r="D19" i="1"/>
  <c r="C19" i="1"/>
  <c r="E28" i="1" l="1"/>
  <c r="E26" i="1"/>
  <c r="E27" i="1"/>
  <c r="B8" i="4"/>
  <c r="B9" i="4" l="1"/>
  <c r="G19" i="1"/>
  <c r="B10" i="4" l="1"/>
  <c r="B11" i="4" l="1"/>
  <c r="B12" i="4" l="1"/>
  <c r="B13" i="4" l="1"/>
  <c r="B14" i="4" l="1"/>
  <c r="B15" i="4" l="1"/>
  <c r="B16" i="4" l="1"/>
  <c r="B17" i="4" l="1"/>
  <c r="B18" i="4" l="1"/>
  <c r="B19" i="4" l="1"/>
  <c r="B20" i="4" l="1"/>
  <c r="B21" i="4" l="1"/>
  <c r="B22" i="4" l="1"/>
  <c r="B23" i="4" l="1"/>
  <c r="B24" i="4" l="1"/>
  <c r="B25" i="4" l="1"/>
</calcChain>
</file>

<file path=xl/sharedStrings.xml><?xml version="1.0" encoding="utf-8"?>
<sst xmlns="http://schemas.openxmlformats.org/spreadsheetml/2006/main" count="26" uniqueCount="26">
  <si>
    <t>Task 1</t>
  </si>
  <si>
    <t>Task 2</t>
  </si>
  <si>
    <t>Task 3</t>
  </si>
  <si>
    <t>Total</t>
  </si>
  <si>
    <t>Average</t>
  </si>
  <si>
    <t>Min</t>
  </si>
  <si>
    <t>Max</t>
  </si>
  <si>
    <t>Value</t>
  </si>
  <si>
    <t>Probability</t>
  </si>
  <si>
    <t>Project Model</t>
  </si>
  <si>
    <t>Best-Case</t>
  </si>
  <si>
    <t>Expected</t>
  </si>
  <si>
    <t>Worst-Case</t>
  </si>
  <si>
    <t>Sample (PERT)</t>
  </si>
  <si>
    <t>Cumulative</t>
  </si>
  <si>
    <t>Target</t>
  </si>
  <si>
    <t>Chart Data</t>
  </si>
  <si>
    <t>Simulation Statistics</t>
  </si>
  <si>
    <t>Analysis</t>
  </si>
  <si>
    <t>Probability of Completion</t>
  </si>
  <si>
    <t>Days</t>
  </si>
  <si>
    <t>within Expected</t>
  </si>
  <si>
    <t>within Expected + 10%</t>
  </si>
  <si>
    <t>within Expected + 20%</t>
  </si>
  <si>
    <t>Confidence Levels</t>
  </si>
  <si>
    <t>To run a Monte Carlo simulation, select "Run Simulation" from the Monte Carlo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</si>
</sst>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" fontId="0" fillId="0" borderId="0" xfId="0" applyNumberFormat="1"/>
    <xf numFmtId="0" fontId="0" fillId="0" borderId="0" xfId="0" applyNumberFormat="1"/>
    <xf numFmtId="9" fontId="0" fillId="0" borderId="0" xfId="0" applyNumberFormat="1"/>
    <xf numFmtId="9" fontId="0" fillId="0" borderId="0" xfId="1" applyNumberFormat="1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/>
    <xf numFmtId="9" fontId="0" fillId="0" borderId="0" xfId="1" applyNumberFormat="1" applyFont="1" applyAlignment="1">
      <alignment horizontal="center"/>
    </xf>
    <xf numFmtId="0" fontId="0" fillId="2" borderId="0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Probability</c:v>
          </c:tx>
          <c:spPr>
            <a:solidFill>
              <a:schemeClr val="accent1"/>
            </a:solidFill>
            <a:ln w="3175"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Charts!$B$5:$B$24</c:f>
              <c:numCache>
                <c:formatCode>General</c:formatCode>
                <c:ptCount val="20"/>
                <c:pt idx="0">
                  <c:v>32</c:v>
                </c:pt>
                <c:pt idx="1">
                  <c:v>34</c:v>
                </c:pt>
                <c:pt idx="2">
                  <c:v>36</c:v>
                </c:pt>
                <c:pt idx="3">
                  <c:v>38</c:v>
                </c:pt>
                <c:pt idx="4">
                  <c:v>40</c:v>
                </c:pt>
                <c:pt idx="5">
                  <c:v>42</c:v>
                </c:pt>
                <c:pt idx="6">
                  <c:v>44</c:v>
                </c:pt>
                <c:pt idx="7">
                  <c:v>46</c:v>
                </c:pt>
                <c:pt idx="8">
                  <c:v>48</c:v>
                </c:pt>
                <c:pt idx="9">
                  <c:v>50</c:v>
                </c:pt>
                <c:pt idx="10">
                  <c:v>52</c:v>
                </c:pt>
                <c:pt idx="11">
                  <c:v>54</c:v>
                </c:pt>
                <c:pt idx="12">
                  <c:v>56</c:v>
                </c:pt>
                <c:pt idx="13">
                  <c:v>58</c:v>
                </c:pt>
                <c:pt idx="14">
                  <c:v>60</c:v>
                </c:pt>
                <c:pt idx="15">
                  <c:v>62</c:v>
                </c:pt>
                <c:pt idx="16">
                  <c:v>64</c:v>
                </c:pt>
                <c:pt idx="17">
                  <c:v>66</c:v>
                </c:pt>
                <c:pt idx="18">
                  <c:v>68</c:v>
                </c:pt>
                <c:pt idx="19">
                  <c:v>70</c:v>
                </c:pt>
              </c:numCache>
            </c:numRef>
          </c:cat>
          <c:val>
            <c:numRef>
              <c:f>Charts!$C$5:$C$24</c:f>
              <c:numCache>
                <c:formatCode>0%</c:formatCode>
                <c:ptCount val="20"/>
                <c:pt idx="0">
                  <c:v>1E-3</c:v>
                </c:pt>
                <c:pt idx="1">
                  <c:v>4.0000000000000001E-3</c:v>
                </c:pt>
                <c:pt idx="2">
                  <c:v>0.01</c:v>
                </c:pt>
                <c:pt idx="3">
                  <c:v>2.1000000000000001E-2</c:v>
                </c:pt>
                <c:pt idx="4">
                  <c:v>4.4999999999999998E-2</c:v>
                </c:pt>
                <c:pt idx="5">
                  <c:v>0.08</c:v>
                </c:pt>
                <c:pt idx="6">
                  <c:v>0.156</c:v>
                </c:pt>
                <c:pt idx="7">
                  <c:v>0.24399999999999999</c:v>
                </c:pt>
                <c:pt idx="8">
                  <c:v>0.35</c:v>
                </c:pt>
                <c:pt idx="9">
                  <c:v>0.48599999999999999</c:v>
                </c:pt>
                <c:pt idx="10">
                  <c:v>0.60699999999999998</c:v>
                </c:pt>
                <c:pt idx="11">
                  <c:v>0.73299999999999998</c:v>
                </c:pt>
                <c:pt idx="12">
                  <c:v>0.83399999999999996</c:v>
                </c:pt>
                <c:pt idx="13">
                  <c:v>0.88500000000000001</c:v>
                </c:pt>
                <c:pt idx="14">
                  <c:v>0.93300000000000005</c:v>
                </c:pt>
                <c:pt idx="15">
                  <c:v>0.96499999999999997</c:v>
                </c:pt>
                <c:pt idx="16">
                  <c:v>0.98299999999999998</c:v>
                </c:pt>
                <c:pt idx="17">
                  <c:v>0.995</c:v>
                </c:pt>
                <c:pt idx="18">
                  <c:v>0.999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5206768"/>
        <c:axId val="525207160"/>
      </c:barChart>
      <c:catAx>
        <c:axId val="52520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207160"/>
        <c:crosses val="autoZero"/>
        <c:auto val="1"/>
        <c:lblAlgn val="ctr"/>
        <c:lblOffset val="100"/>
        <c:noMultiLvlLbl val="0"/>
      </c:catAx>
      <c:valAx>
        <c:axId val="5252071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20676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Probability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Charts!$B$5:$B$25</c:f>
              <c:numCache>
                <c:formatCode>General</c:formatCode>
                <c:ptCount val="21"/>
                <c:pt idx="0">
                  <c:v>32</c:v>
                </c:pt>
                <c:pt idx="1">
                  <c:v>34</c:v>
                </c:pt>
                <c:pt idx="2">
                  <c:v>36</c:v>
                </c:pt>
                <c:pt idx="3">
                  <c:v>38</c:v>
                </c:pt>
                <c:pt idx="4">
                  <c:v>40</c:v>
                </c:pt>
                <c:pt idx="5">
                  <c:v>42</c:v>
                </c:pt>
                <c:pt idx="6">
                  <c:v>44</c:v>
                </c:pt>
                <c:pt idx="7">
                  <c:v>46</c:v>
                </c:pt>
                <c:pt idx="8">
                  <c:v>48</c:v>
                </c:pt>
                <c:pt idx="9">
                  <c:v>50</c:v>
                </c:pt>
                <c:pt idx="10">
                  <c:v>52</c:v>
                </c:pt>
                <c:pt idx="11">
                  <c:v>54</c:v>
                </c:pt>
                <c:pt idx="12">
                  <c:v>56</c:v>
                </c:pt>
                <c:pt idx="13">
                  <c:v>58</c:v>
                </c:pt>
                <c:pt idx="14">
                  <c:v>60</c:v>
                </c:pt>
                <c:pt idx="15">
                  <c:v>62</c:v>
                </c:pt>
                <c:pt idx="16">
                  <c:v>64</c:v>
                </c:pt>
                <c:pt idx="17">
                  <c:v>66</c:v>
                </c:pt>
                <c:pt idx="18">
                  <c:v>68</c:v>
                </c:pt>
                <c:pt idx="19">
                  <c:v>70</c:v>
                </c:pt>
                <c:pt idx="20">
                  <c:v>72</c:v>
                </c:pt>
              </c:numCache>
            </c:numRef>
          </c:cat>
          <c:val>
            <c:numRef>
              <c:f>Charts!$D$5:$D$25</c:f>
              <c:numCache>
                <c:formatCode>0%</c:formatCode>
                <c:ptCount val="21"/>
                <c:pt idx="0">
                  <c:v>1E-3</c:v>
                </c:pt>
                <c:pt idx="1">
                  <c:v>3.0000000000000001E-3</c:v>
                </c:pt>
                <c:pt idx="2">
                  <c:v>8.9999999999999993E-3</c:v>
                </c:pt>
                <c:pt idx="3">
                  <c:v>1.4999999999999999E-2</c:v>
                </c:pt>
                <c:pt idx="4">
                  <c:v>2.9000000000000001E-2</c:v>
                </c:pt>
                <c:pt idx="5">
                  <c:v>5.1999999999999998E-2</c:v>
                </c:pt>
                <c:pt idx="6">
                  <c:v>9.6000000000000002E-2</c:v>
                </c:pt>
                <c:pt idx="7">
                  <c:v>0.124</c:v>
                </c:pt>
                <c:pt idx="8">
                  <c:v>0.158</c:v>
                </c:pt>
                <c:pt idx="9">
                  <c:v>0.19</c:v>
                </c:pt>
                <c:pt idx="10">
                  <c:v>0.186</c:v>
                </c:pt>
                <c:pt idx="11">
                  <c:v>0.183</c:v>
                </c:pt>
                <c:pt idx="12">
                  <c:v>0.159</c:v>
                </c:pt>
                <c:pt idx="13">
                  <c:v>0.10299999999999999</c:v>
                </c:pt>
                <c:pt idx="14">
                  <c:v>7.2999999999999995E-2</c:v>
                </c:pt>
                <c:pt idx="15">
                  <c:v>5.0999999999999997E-2</c:v>
                </c:pt>
                <c:pt idx="16">
                  <c:v>3.4000000000000002E-2</c:v>
                </c:pt>
                <c:pt idx="17">
                  <c:v>2.1999999999999999E-2</c:v>
                </c:pt>
                <c:pt idx="18">
                  <c:v>8.9999999999999993E-3</c:v>
                </c:pt>
                <c:pt idx="19">
                  <c:v>3.0000000000000001E-3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3583520"/>
        <c:axId val="523583912"/>
      </c:barChart>
      <c:catAx>
        <c:axId val="52358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583912"/>
        <c:crosses val="autoZero"/>
        <c:auto val="1"/>
        <c:lblAlgn val="ctr"/>
        <c:lblOffset val="100"/>
        <c:noMultiLvlLbl val="0"/>
      </c:catAx>
      <c:valAx>
        <c:axId val="523583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583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0</xdr:row>
      <xdr:rowOff>142875</xdr:rowOff>
    </xdr:from>
    <xdr:to>
      <xdr:col>12</xdr:col>
      <xdr:colOff>333375</xdr:colOff>
      <xdr:row>16</xdr:row>
      <xdr:rowOff>33339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419100</xdr:colOff>
      <xdr:row>17</xdr:row>
      <xdr:rowOff>57150</xdr:rowOff>
    </xdr:from>
    <xdr:to>
      <xdr:col>12</xdr:col>
      <xdr:colOff>342900</xdr:colOff>
      <xdr:row>32</xdr:row>
      <xdr:rowOff>138113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S44"/>
  <sheetViews>
    <sheetView tabSelected="1" topLeftCell="A7" workbookViewId="0">
      <selection activeCell="E34" sqref="E34"/>
    </sheetView>
  </sheetViews>
  <sheetFormatPr defaultRowHeight="15" x14ac:dyDescent="0.25"/>
  <cols>
    <col min="1" max="1" width="4.42578125" customWidth="1"/>
    <col min="3" max="5" width="13.7109375" customWidth="1"/>
    <col min="6" max="6" width="6.42578125" customWidth="1"/>
    <col min="8" max="8" width="6.42578125" customWidth="1"/>
    <col min="12" max="12" width="9.140625" style="1"/>
    <col min="13" max="15" width="11.42578125" customWidth="1"/>
  </cols>
  <sheetData>
    <row r="8" spans="2:19" x14ac:dyDescent="0.25">
      <c r="B8" s="9" t="s">
        <v>25</v>
      </c>
      <c r="C8" s="9"/>
      <c r="D8" s="9"/>
      <c r="E8" s="9"/>
      <c r="F8" s="9"/>
      <c r="G8" s="9"/>
      <c r="H8" s="9"/>
      <c r="I8" s="9"/>
    </row>
    <row r="9" spans="2:19" x14ac:dyDescent="0.25">
      <c r="R9" s="2"/>
      <c r="S9" s="3"/>
    </row>
    <row r="10" spans="2:19" x14ac:dyDescent="0.25">
      <c r="R10" s="2"/>
      <c r="S10" s="3"/>
    </row>
    <row r="11" spans="2:19" x14ac:dyDescent="0.25">
      <c r="B11" s="7" t="s">
        <v>9</v>
      </c>
      <c r="C11" s="7"/>
      <c r="D11" s="7"/>
      <c r="E11" s="7"/>
      <c r="F11" s="7"/>
      <c r="G11" s="7"/>
      <c r="I11" s="7" t="s">
        <v>17</v>
      </c>
      <c r="J11" s="7"/>
      <c r="K11" s="7"/>
    </row>
    <row r="13" spans="2:19" x14ac:dyDescent="0.25">
      <c r="C13" s="5" t="s">
        <v>10</v>
      </c>
      <c r="D13" s="5" t="s">
        <v>11</v>
      </c>
      <c r="E13" s="5" t="s">
        <v>12</v>
      </c>
      <c r="G13" s="5" t="s">
        <v>13</v>
      </c>
      <c r="I13" s="5" t="s">
        <v>5</v>
      </c>
      <c r="J13" s="6" t="s">
        <v>4</v>
      </c>
      <c r="K13" s="5" t="s">
        <v>6</v>
      </c>
    </row>
    <row r="15" spans="2:19" x14ac:dyDescent="0.25">
      <c r="B15" t="s">
        <v>0</v>
      </c>
      <c r="C15" s="5">
        <v>10</v>
      </c>
      <c r="D15" s="5">
        <v>20</v>
      </c>
      <c r="E15" s="5">
        <v>30</v>
      </c>
      <c r="G15" s="5">
        <f>ROUND(_xll.PERTValue(C15,D15,E15),0)</f>
        <v>17</v>
      </c>
      <c r="I15" s="5">
        <f>_xll.SimulationMin(G15)</f>
        <v>11</v>
      </c>
      <c r="J15" s="6">
        <f>_xll.SimulationMean(G15)</f>
        <v>19.998999999999999</v>
      </c>
      <c r="K15" s="5">
        <f>_xll.SimulationMax(G15)</f>
        <v>29</v>
      </c>
    </row>
    <row r="16" spans="2:19" x14ac:dyDescent="0.25">
      <c r="B16" t="s">
        <v>1</v>
      </c>
      <c r="C16" s="5">
        <v>10</v>
      </c>
      <c r="D16" s="5">
        <v>20</v>
      </c>
      <c r="E16" s="5">
        <v>30</v>
      </c>
      <c r="G16" s="5">
        <f>ROUND(_xll.PERTValue(C16,D16,E16),0)</f>
        <v>14</v>
      </c>
      <c r="I16" s="5">
        <f>_xll.SimulationMin(G16)</f>
        <v>11</v>
      </c>
      <c r="J16" s="6">
        <f>_xll.SimulationMean(G16)</f>
        <v>20.003</v>
      </c>
      <c r="K16" s="5">
        <f>_xll.SimulationMax(G16)</f>
        <v>30</v>
      </c>
    </row>
    <row r="17" spans="2:19" x14ac:dyDescent="0.25">
      <c r="B17" t="s">
        <v>2</v>
      </c>
      <c r="C17" s="5">
        <v>5</v>
      </c>
      <c r="D17" s="5">
        <v>10</v>
      </c>
      <c r="E17" s="5">
        <v>20</v>
      </c>
      <c r="G17" s="5">
        <f>ROUND(_xll.PERTValue(C17,D17,E17),0)</f>
        <v>11</v>
      </c>
      <c r="I17" s="5">
        <f>_xll.SimulationMin(G17)</f>
        <v>5</v>
      </c>
      <c r="J17" s="6">
        <f>_xll.SimulationMean(G17)</f>
        <v>10.835000000000001</v>
      </c>
      <c r="K17" s="5">
        <f>_xll.SimulationMax(G17)</f>
        <v>19</v>
      </c>
    </row>
    <row r="18" spans="2:19" x14ac:dyDescent="0.25">
      <c r="C18" s="5"/>
      <c r="D18" s="5"/>
      <c r="E18" s="5"/>
      <c r="G18" s="5"/>
      <c r="I18" s="5"/>
      <c r="J18" s="6"/>
      <c r="K18" s="5"/>
    </row>
    <row r="19" spans="2:19" x14ac:dyDescent="0.25">
      <c r="B19" t="s">
        <v>3</v>
      </c>
      <c r="C19" s="5">
        <f>SUM(C15:C17)</f>
        <v>25</v>
      </c>
      <c r="D19" s="5">
        <f t="shared" ref="D19:E19" si="0">SUM(D15:D17)</f>
        <v>50</v>
      </c>
      <c r="E19" s="5">
        <f t="shared" si="0"/>
        <v>80</v>
      </c>
      <c r="G19" s="5">
        <f>SUM(G15:G17)</f>
        <v>42</v>
      </c>
      <c r="I19" s="5">
        <f>_xll.SimulationMin(G19)</f>
        <v>30</v>
      </c>
      <c r="J19" s="6">
        <f>_xll.SimulationMean(G19)</f>
        <v>50.837000000000003</v>
      </c>
      <c r="K19" s="5">
        <f>_xll.SimulationMax(G19)</f>
        <v>69</v>
      </c>
    </row>
    <row r="23" spans="2:19" x14ac:dyDescent="0.25">
      <c r="B23" s="7" t="s">
        <v>18</v>
      </c>
      <c r="C23" s="7"/>
      <c r="D23" s="7"/>
      <c r="E23" s="7"/>
      <c r="F23" s="7"/>
      <c r="G23" s="7"/>
    </row>
    <row r="25" spans="2:19" x14ac:dyDescent="0.25">
      <c r="B25" t="s">
        <v>19</v>
      </c>
      <c r="E25" s="5" t="s">
        <v>20</v>
      </c>
      <c r="F25" s="5"/>
      <c r="G25" s="5" t="s">
        <v>8</v>
      </c>
    </row>
    <row r="26" spans="2:19" x14ac:dyDescent="0.25">
      <c r="C26" t="s">
        <v>21</v>
      </c>
      <c r="E26" s="5">
        <f>D19</f>
        <v>50</v>
      </c>
      <c r="F26" s="5"/>
      <c r="G26" s="8">
        <f>_xll.SimulationInterval($G$19,,E26)</f>
        <v>0.48599999999999999</v>
      </c>
    </row>
    <row r="27" spans="2:19" x14ac:dyDescent="0.25">
      <c r="C27" t="s">
        <v>22</v>
      </c>
      <c r="E27" s="5">
        <f>D19*1.1</f>
        <v>55.000000000000007</v>
      </c>
      <c r="F27" s="5"/>
      <c r="G27" s="8">
        <f>_xll.SimulationInterval($G$19,,E27)</f>
        <v>0.78200000000000003</v>
      </c>
    </row>
    <row r="28" spans="2:19" x14ac:dyDescent="0.25">
      <c r="C28" t="s">
        <v>23</v>
      </c>
      <c r="E28" s="5">
        <f>D19*1.2</f>
        <v>60</v>
      </c>
      <c r="F28" s="5"/>
      <c r="G28" s="8">
        <f>_xll.SimulationInterval($G$19,,E28)</f>
        <v>0.93300000000000005</v>
      </c>
    </row>
    <row r="30" spans="2:19" x14ac:dyDescent="0.25">
      <c r="B30" t="s">
        <v>24</v>
      </c>
    </row>
    <row r="31" spans="2:19" x14ac:dyDescent="0.25">
      <c r="C31" s="3">
        <v>0.75</v>
      </c>
      <c r="E31" s="5">
        <f>_xll.SimulationPercentile($G$19,C31)</f>
        <v>55</v>
      </c>
    </row>
    <row r="32" spans="2:19" x14ac:dyDescent="0.25">
      <c r="C32" s="3">
        <v>0.85</v>
      </c>
      <c r="E32" s="5">
        <f>_xll.SimulationPercentile($G$19,C32)</f>
        <v>57</v>
      </c>
      <c r="R32" s="2"/>
      <c r="S32" s="3"/>
    </row>
    <row r="40" spans="9:11" x14ac:dyDescent="0.25">
      <c r="I40" s="4"/>
      <c r="K40" s="3"/>
    </row>
    <row r="41" spans="9:11" x14ac:dyDescent="0.25">
      <c r="I41" s="4"/>
      <c r="K41" s="3"/>
    </row>
    <row r="42" spans="9:11" x14ac:dyDescent="0.25">
      <c r="I42" s="4"/>
    </row>
    <row r="43" spans="9:11" x14ac:dyDescent="0.25">
      <c r="I43" s="4"/>
    </row>
    <row r="44" spans="9:11" x14ac:dyDescent="0.25">
      <c r="I4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workbookViewId="0">
      <selection activeCell="D27" sqref="D27"/>
    </sheetView>
  </sheetViews>
  <sheetFormatPr defaultRowHeight="15" x14ac:dyDescent="0.25"/>
  <cols>
    <col min="1" max="1" width="4" customWidth="1"/>
    <col min="2" max="4" width="12" customWidth="1"/>
  </cols>
  <sheetData>
    <row r="2" spans="2:4" x14ac:dyDescent="0.25">
      <c r="B2" s="7" t="s">
        <v>16</v>
      </c>
      <c r="C2" s="7"/>
      <c r="D2" s="7"/>
    </row>
    <row r="4" spans="2:4" x14ac:dyDescent="0.25">
      <c r="B4" t="s">
        <v>7</v>
      </c>
      <c r="C4" t="s">
        <v>14</v>
      </c>
      <c r="D4" t="s">
        <v>15</v>
      </c>
    </row>
    <row r="5" spans="2:4" x14ac:dyDescent="0.25">
      <c r="B5" s="2">
        <v>32</v>
      </c>
      <c r="C5" s="3">
        <f>_xll.SimulationInterval( Model!$G$19,, B5 )</f>
        <v>1E-3</v>
      </c>
      <c r="D5" s="4">
        <f>_xll.SimulationInterval(Model!$G$19,Model!R10,B5)</f>
        <v>1E-3</v>
      </c>
    </row>
    <row r="6" spans="2:4" x14ac:dyDescent="0.25">
      <c r="B6" s="2">
        <f>B5+2</f>
        <v>34</v>
      </c>
      <c r="C6" s="3">
        <f>_xll.SimulationInterval( Model!$G$19,, B6 )</f>
        <v>4.0000000000000001E-3</v>
      </c>
      <c r="D6" s="4">
        <f>_xll.SimulationInterval(Model!$G$19,B5,B6)</f>
        <v>3.0000000000000001E-3</v>
      </c>
    </row>
    <row r="7" spans="2:4" x14ac:dyDescent="0.25">
      <c r="B7" s="2">
        <f>B6+2</f>
        <v>36</v>
      </c>
      <c r="C7" s="3">
        <f>_xll.SimulationInterval( Model!$G$19,, B7 )</f>
        <v>0.01</v>
      </c>
      <c r="D7" s="4">
        <f>_xll.SimulationInterval(Model!$G$19,B6,B7)</f>
        <v>8.9999999999999993E-3</v>
      </c>
    </row>
    <row r="8" spans="2:4" x14ac:dyDescent="0.25">
      <c r="B8" s="2">
        <f>B7+2</f>
        <v>38</v>
      </c>
      <c r="C8" s="3">
        <f>_xll.SimulationInterval( Model!$G$19,, B8 )</f>
        <v>2.1000000000000001E-2</v>
      </c>
      <c r="D8" s="4">
        <f>_xll.SimulationInterval(Model!$G$19,B7,B8)</f>
        <v>1.4999999999999999E-2</v>
      </c>
    </row>
    <row r="9" spans="2:4" x14ac:dyDescent="0.25">
      <c r="B9" s="2">
        <f>B8+2</f>
        <v>40</v>
      </c>
      <c r="C9" s="3">
        <f>_xll.SimulationInterval( Model!$G$19,, B9 )</f>
        <v>4.4999999999999998E-2</v>
      </c>
      <c r="D9" s="4">
        <f>_xll.SimulationInterval(Model!$G$19,B8,B9)</f>
        <v>2.9000000000000001E-2</v>
      </c>
    </row>
    <row r="10" spans="2:4" x14ac:dyDescent="0.25">
      <c r="B10" s="2">
        <f>B9+2</f>
        <v>42</v>
      </c>
      <c r="C10" s="3">
        <f>_xll.SimulationInterval( Model!$G$19,, B10 )</f>
        <v>0.08</v>
      </c>
      <c r="D10" s="4">
        <f>_xll.SimulationInterval(Model!$G$19,B9,B10)</f>
        <v>5.1999999999999998E-2</v>
      </c>
    </row>
    <row r="11" spans="2:4" x14ac:dyDescent="0.25">
      <c r="B11" s="2">
        <f>B10+2</f>
        <v>44</v>
      </c>
      <c r="C11" s="3">
        <f>_xll.SimulationInterval( Model!$G$19,, B11 )</f>
        <v>0.156</v>
      </c>
      <c r="D11" s="4">
        <f>_xll.SimulationInterval(Model!$G$19,B10,B11)</f>
        <v>9.6000000000000002E-2</v>
      </c>
    </row>
    <row r="12" spans="2:4" x14ac:dyDescent="0.25">
      <c r="B12" s="2">
        <f>B11+2</f>
        <v>46</v>
      </c>
      <c r="C12" s="3">
        <f>_xll.SimulationInterval( Model!$G$19,, B12 )</f>
        <v>0.24399999999999999</v>
      </c>
      <c r="D12" s="4">
        <f>_xll.SimulationInterval(Model!$G$19,B11,B12)</f>
        <v>0.124</v>
      </c>
    </row>
    <row r="13" spans="2:4" x14ac:dyDescent="0.25">
      <c r="B13" s="2">
        <f>B12+2</f>
        <v>48</v>
      </c>
      <c r="C13" s="3">
        <f>_xll.SimulationInterval( Model!$G$19,, B13 )</f>
        <v>0.35</v>
      </c>
      <c r="D13" s="4">
        <f>_xll.SimulationInterval(Model!$G$19,B12,B13)</f>
        <v>0.158</v>
      </c>
    </row>
    <row r="14" spans="2:4" x14ac:dyDescent="0.25">
      <c r="B14" s="2">
        <f>B13+2</f>
        <v>50</v>
      </c>
      <c r="C14" s="3">
        <f>_xll.SimulationInterval( Model!$G$19,, B14 )</f>
        <v>0.48599999999999999</v>
      </c>
      <c r="D14" s="4">
        <f>_xll.SimulationInterval(Model!$G$19,B13,B14)</f>
        <v>0.19</v>
      </c>
    </row>
    <row r="15" spans="2:4" x14ac:dyDescent="0.25">
      <c r="B15" s="2">
        <f>B14+2</f>
        <v>52</v>
      </c>
      <c r="C15" s="3">
        <f>_xll.SimulationInterval( Model!$G$19,, B15 )</f>
        <v>0.60699999999999998</v>
      </c>
      <c r="D15" s="4">
        <f>_xll.SimulationInterval(Model!$G$19,B14,B15)</f>
        <v>0.186</v>
      </c>
    </row>
    <row r="16" spans="2:4" x14ac:dyDescent="0.25">
      <c r="B16" s="2">
        <f>B15+2</f>
        <v>54</v>
      </c>
      <c r="C16" s="3">
        <f>_xll.SimulationInterval( Model!$G$19,, B16 )</f>
        <v>0.73299999999999998</v>
      </c>
      <c r="D16" s="4">
        <f>_xll.SimulationInterval(Model!$G$19,B15,B16)</f>
        <v>0.183</v>
      </c>
    </row>
    <row r="17" spans="2:4" x14ac:dyDescent="0.25">
      <c r="B17" s="2">
        <f>B16+2</f>
        <v>56</v>
      </c>
      <c r="C17" s="3">
        <f>_xll.SimulationInterval( Model!$G$19,, B17 )</f>
        <v>0.83399999999999996</v>
      </c>
      <c r="D17" s="4">
        <f>_xll.SimulationInterval(Model!$G$19,B16,B17)</f>
        <v>0.159</v>
      </c>
    </row>
    <row r="18" spans="2:4" x14ac:dyDescent="0.25">
      <c r="B18" s="2">
        <f>B17+2</f>
        <v>58</v>
      </c>
      <c r="C18" s="3">
        <f>_xll.SimulationInterval( Model!$G$19,, B18 )</f>
        <v>0.88500000000000001</v>
      </c>
      <c r="D18" s="4">
        <f>_xll.SimulationInterval(Model!$G$19,B17,B18)</f>
        <v>0.10299999999999999</v>
      </c>
    </row>
    <row r="19" spans="2:4" x14ac:dyDescent="0.25">
      <c r="B19" s="2">
        <f>B18+2</f>
        <v>60</v>
      </c>
      <c r="C19" s="3">
        <f>_xll.SimulationInterval( Model!$G$19,, B19 )</f>
        <v>0.93300000000000005</v>
      </c>
      <c r="D19" s="4">
        <f>_xll.SimulationInterval(Model!$G$19,B18,B19)</f>
        <v>7.2999999999999995E-2</v>
      </c>
    </row>
    <row r="20" spans="2:4" x14ac:dyDescent="0.25">
      <c r="B20" s="2">
        <f>B19+2</f>
        <v>62</v>
      </c>
      <c r="C20" s="3">
        <f>_xll.SimulationInterval( Model!$G$19,, B20 )</f>
        <v>0.96499999999999997</v>
      </c>
      <c r="D20" s="4">
        <f>_xll.SimulationInterval(Model!$G$19,B19,B20)</f>
        <v>5.0999999999999997E-2</v>
      </c>
    </row>
    <row r="21" spans="2:4" x14ac:dyDescent="0.25">
      <c r="B21" s="2">
        <f>B20+2</f>
        <v>64</v>
      </c>
      <c r="C21" s="3">
        <f>_xll.SimulationInterval( Model!$G$19,, B21 )</f>
        <v>0.98299999999999998</v>
      </c>
      <c r="D21" s="4">
        <f>_xll.SimulationInterval(Model!$G$19,B20,B21)</f>
        <v>3.4000000000000002E-2</v>
      </c>
    </row>
    <row r="22" spans="2:4" x14ac:dyDescent="0.25">
      <c r="B22" s="2">
        <f>B21+2</f>
        <v>66</v>
      </c>
      <c r="C22" s="3">
        <f>_xll.SimulationInterval( Model!$G$19,, B22 )</f>
        <v>0.995</v>
      </c>
      <c r="D22" s="4">
        <f>_xll.SimulationInterval(Model!$G$19,B21,B22)</f>
        <v>2.1999999999999999E-2</v>
      </c>
    </row>
    <row r="23" spans="2:4" x14ac:dyDescent="0.25">
      <c r="B23" s="2">
        <f>B22+2</f>
        <v>68</v>
      </c>
      <c r="C23" s="3">
        <f>_xll.SimulationInterval( Model!$G$19,, B23 )</f>
        <v>0.999</v>
      </c>
      <c r="D23" s="4">
        <f>_xll.SimulationInterval(Model!$G$19,B22,B23)</f>
        <v>8.9999999999999993E-3</v>
      </c>
    </row>
    <row r="24" spans="2:4" x14ac:dyDescent="0.25">
      <c r="B24" s="2">
        <f>B23+2</f>
        <v>70</v>
      </c>
      <c r="C24" s="3">
        <f>_xll.SimulationInterval( Model!$G$19,, B24 )</f>
        <v>1</v>
      </c>
      <c r="D24" s="4">
        <f>_xll.SimulationInterval(Model!$G$19,B23,B24)</f>
        <v>3.0000000000000001E-3</v>
      </c>
    </row>
    <row r="25" spans="2:4" x14ac:dyDescent="0.25">
      <c r="B25" s="2">
        <f>B24+2</f>
        <v>72</v>
      </c>
      <c r="C25" s="3">
        <f>_xll.SimulationInterval( Model!$G$19,, B25 )</f>
        <v>1</v>
      </c>
      <c r="D25" s="4">
        <f>_xll.SimulationInterval(Model!$G$19,B24,B25)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Model</vt:lpstr>
      <vt:lpstr>Charts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</dc:creator>
  <cp:lastModifiedBy>duncan</cp:lastModifiedBy>
  <dcterms:created xsi:type="dcterms:W3CDTF">2014-04-01T14:20:11Z</dcterms:created>
  <dcterms:modified xsi:type="dcterms:W3CDTF">2014-04-01T17:19:00Z</dcterms:modified>
</cp:coreProperties>
</file>